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75023E6C-FDE9-4AB7-AF2D-B417D9C744B9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收支预算表" sheetId="8" r:id="rId1"/>
  </sheets>
  <calcPr calcId="191029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8" l="1"/>
  <c r="D20" i="8" l="1"/>
  <c r="E20" i="8"/>
  <c r="E14" i="8"/>
  <c r="D14" i="8"/>
  <c r="E13" i="8"/>
  <c r="D13" i="8"/>
  <c r="I6" i="8"/>
  <c r="H8" i="8"/>
  <c r="H11" i="8" s="1"/>
  <c r="I28" i="8"/>
  <c r="I22" i="8"/>
  <c r="I9" i="8"/>
  <c r="D15" i="8" l="1"/>
  <c r="D16" i="8" s="1"/>
  <c r="E15" i="8"/>
  <c r="E16" i="8" s="1"/>
  <c r="F16" i="8" s="1"/>
  <c r="I16" i="8" s="1"/>
  <c r="F20" i="8"/>
  <c r="I20" i="8" s="1"/>
  <c r="I21" i="8" s="1"/>
  <c r="I23" i="8" s="1"/>
  <c r="F14" i="8"/>
  <c r="I14" i="8" s="1"/>
  <c r="F13" i="8"/>
  <c r="I13" i="8" s="1"/>
  <c r="H12" i="8"/>
  <c r="I10" i="8"/>
  <c r="I8" i="8"/>
  <c r="I11" i="8" s="1"/>
  <c r="I12" i="8" s="1"/>
  <c r="F15" i="8" l="1"/>
  <c r="I15" i="8" s="1"/>
  <c r="I19" i="8" s="1"/>
  <c r="I24" i="8" s="1"/>
  <c r="I7" i="8"/>
</calcChain>
</file>

<file path=xl/sharedStrings.xml><?xml version="1.0" encoding="utf-8"?>
<sst xmlns="http://schemas.openxmlformats.org/spreadsheetml/2006/main" count="39" uniqueCount="38">
  <si>
    <t>中信信托有限责任公司信托业务收支预算表(模板)</t>
    <phoneticPr fontId="4" type="noConversion"/>
  </si>
  <si>
    <t>二、应付增值税</t>
    <phoneticPr fontId="4" type="noConversion"/>
  </si>
  <si>
    <t>三、应付成本费用</t>
    <phoneticPr fontId="4" type="noConversion"/>
  </si>
  <si>
    <t>成本费用合计</t>
    <phoneticPr fontId="4" type="noConversion"/>
  </si>
  <si>
    <t>所有应收款项减去所有应付款项（应付增值税、应付成本费用、应付受益人款项）应大于等于零</t>
    <phoneticPr fontId="3" type="noConversion"/>
  </si>
  <si>
    <t>信托收益合计</t>
    <phoneticPr fontId="4" type="noConversion"/>
  </si>
  <si>
    <t>评级费</t>
    <phoneticPr fontId="4" type="noConversion"/>
  </si>
  <si>
    <t>托管费</t>
    <phoneticPr fontId="4" type="noConversion"/>
  </si>
  <si>
    <t>信托报酬</t>
    <phoneticPr fontId="4" type="noConversion"/>
  </si>
  <si>
    <t>信托收益</t>
    <phoneticPr fontId="4" type="noConversion"/>
  </si>
  <si>
    <r>
      <rPr>
        <sz val="10"/>
        <color theme="1"/>
        <rFont val="宋体"/>
        <family val="3"/>
        <charset val="134"/>
      </rPr>
      <t>附加税</t>
    </r>
    <phoneticPr fontId="4" type="noConversion"/>
  </si>
  <si>
    <r>
      <rPr>
        <sz val="10"/>
        <color theme="1"/>
        <rFont val="宋体"/>
        <family val="3"/>
        <charset val="134"/>
      </rPr>
      <t>以增值税为计算基数</t>
    </r>
    <phoneticPr fontId="4" type="noConversion"/>
  </si>
  <si>
    <t>一、应收本息</t>
    <phoneticPr fontId="3" type="noConversion"/>
  </si>
  <si>
    <t>投资收益（税前）</t>
    <phoneticPr fontId="3" type="noConversion"/>
  </si>
  <si>
    <t>投资收益（税后）</t>
    <phoneticPr fontId="3" type="noConversion"/>
  </si>
  <si>
    <r>
      <rPr>
        <b/>
        <sz val="10"/>
        <color theme="1"/>
        <rFont val="宋体"/>
        <family val="3"/>
        <charset val="134"/>
      </rPr>
      <t>预计规模</t>
    </r>
    <phoneticPr fontId="4" type="noConversion"/>
  </si>
  <si>
    <r>
      <rPr>
        <b/>
        <sz val="10"/>
        <color theme="1"/>
        <rFont val="宋体"/>
        <family val="3"/>
        <charset val="134"/>
      </rPr>
      <t>预计存续期间</t>
    </r>
    <r>
      <rPr>
        <b/>
        <sz val="10"/>
        <rFont val="Arial"/>
        <family val="2"/>
      </rPr>
      <t/>
    </r>
    <phoneticPr fontId="4" type="noConversion"/>
  </si>
  <si>
    <r>
      <rPr>
        <b/>
        <sz val="10"/>
        <color theme="1"/>
        <rFont val="宋体"/>
        <family val="3"/>
        <charset val="134"/>
      </rPr>
      <t>成立日</t>
    </r>
    <phoneticPr fontId="4" type="noConversion"/>
  </si>
  <si>
    <r>
      <rPr>
        <b/>
        <sz val="10"/>
        <color theme="1"/>
        <rFont val="宋体"/>
        <family val="3"/>
        <charset val="134"/>
      </rPr>
      <t>结束日</t>
    </r>
    <phoneticPr fontId="4" type="noConversion"/>
  </si>
  <si>
    <r>
      <rPr>
        <b/>
        <sz val="10"/>
        <color theme="1"/>
        <rFont val="宋体"/>
        <family val="3"/>
        <charset val="134"/>
      </rPr>
      <t>存续天数</t>
    </r>
    <phoneticPr fontId="3" type="noConversion"/>
  </si>
  <si>
    <r>
      <rPr>
        <b/>
        <sz val="10"/>
        <color theme="1"/>
        <rFont val="宋体"/>
        <family val="3"/>
        <charset val="134"/>
      </rPr>
      <t>税率</t>
    </r>
    <phoneticPr fontId="4" type="noConversion"/>
  </si>
  <si>
    <r>
      <rPr>
        <b/>
        <sz val="10"/>
        <color theme="1"/>
        <rFont val="宋体"/>
        <family val="3"/>
        <charset val="134"/>
      </rPr>
      <t>利（费）率（</t>
    </r>
    <r>
      <rPr>
        <b/>
        <sz val="10"/>
        <color theme="1"/>
        <rFont val="Arial"/>
        <family val="2"/>
      </rPr>
      <t>%</t>
    </r>
    <r>
      <rPr>
        <b/>
        <sz val="10"/>
        <color theme="1"/>
        <rFont val="宋体"/>
        <family val="3"/>
        <charset val="134"/>
      </rPr>
      <t>）</t>
    </r>
    <phoneticPr fontId="4" type="noConversion"/>
  </si>
  <si>
    <r>
      <rPr>
        <b/>
        <sz val="10"/>
        <color theme="1"/>
        <rFont val="宋体"/>
        <family val="3"/>
        <charset val="134"/>
      </rPr>
      <t>金额</t>
    </r>
    <phoneticPr fontId="4" type="noConversion"/>
  </si>
  <si>
    <r>
      <rPr>
        <sz val="10"/>
        <color theme="1"/>
        <rFont val="宋体"/>
        <family val="3"/>
        <charset val="134"/>
      </rPr>
      <t>其中：不含税收入</t>
    </r>
    <phoneticPr fontId="4" type="noConversion"/>
  </si>
  <si>
    <r>
      <rPr>
        <sz val="10"/>
        <color theme="1"/>
        <rFont val="宋体"/>
        <family val="3"/>
        <charset val="134"/>
      </rPr>
      <t>增值税</t>
    </r>
    <phoneticPr fontId="4" type="noConversion"/>
  </si>
  <si>
    <r>
      <rPr>
        <sz val="10"/>
        <color theme="1"/>
        <rFont val="宋体"/>
        <family val="3"/>
        <charset val="134"/>
      </rPr>
      <t>本金</t>
    </r>
    <phoneticPr fontId="3" type="noConversion"/>
  </si>
  <si>
    <r>
      <rPr>
        <b/>
        <sz val="10"/>
        <color theme="1"/>
        <rFont val="宋体"/>
        <family val="3"/>
        <charset val="134"/>
      </rPr>
      <t>应收款项合计</t>
    </r>
    <phoneticPr fontId="4" type="noConversion"/>
  </si>
  <si>
    <r>
      <rPr>
        <b/>
        <sz val="10"/>
        <color theme="1"/>
        <rFont val="宋体"/>
        <family val="3"/>
        <charset val="134"/>
      </rPr>
      <t>增值税</t>
    </r>
    <phoneticPr fontId="4" type="noConversion"/>
  </si>
  <si>
    <r>
      <rPr>
        <b/>
        <sz val="10"/>
        <color theme="1"/>
        <rFont val="宋体"/>
        <family val="3"/>
        <charset val="134"/>
      </rPr>
      <t>以不含税收入为计算基数</t>
    </r>
    <phoneticPr fontId="4" type="noConversion"/>
  </si>
  <si>
    <r>
      <rPr>
        <sz val="10"/>
        <color theme="1"/>
        <rFont val="宋体"/>
        <family val="3"/>
        <charset val="134"/>
      </rPr>
      <t>律师费</t>
    </r>
    <phoneticPr fontId="4" type="noConversion"/>
  </si>
  <si>
    <r>
      <rPr>
        <b/>
        <sz val="10"/>
        <color theme="1"/>
        <rFont val="宋体"/>
        <family val="3"/>
        <charset val="134"/>
      </rPr>
      <t>应付受益人款项合计</t>
    </r>
    <phoneticPr fontId="4" type="noConversion"/>
  </si>
  <si>
    <t>四、应付受益人款项</t>
    <phoneticPr fontId="3" type="noConversion"/>
  </si>
  <si>
    <t>浮动信托报酬</t>
    <phoneticPr fontId="3" type="noConversion"/>
  </si>
  <si>
    <t>贷款利息</t>
    <phoneticPr fontId="4" type="noConversion"/>
  </si>
  <si>
    <t>项目名称：中信信托·致成123号集合资金信托计划</t>
    <phoneticPr fontId="3" type="noConversion"/>
  </si>
  <si>
    <t>财务顾问费（中邮）</t>
    <phoneticPr fontId="4" type="noConversion"/>
  </si>
  <si>
    <t>财务顾问费（邮储银行）</t>
    <phoneticPr fontId="4" type="noConversion"/>
  </si>
  <si>
    <r>
      <t>2026-9-30</t>
    </r>
    <r>
      <rPr>
        <b/>
        <sz val="10"/>
        <color theme="1"/>
        <rFont val="微软雅黑"/>
        <family val="2"/>
        <charset val="134"/>
      </rPr>
      <t>至</t>
    </r>
    <r>
      <rPr>
        <b/>
        <sz val="10"/>
        <color theme="1"/>
        <rFont val="Arial"/>
        <family val="2"/>
      </rPr>
      <t>2027-9-30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</si>
</sst>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#,##0.00_);[Red]\(#,##0.00\)"/>
    <numFmt numFmtId="177" formatCode="yyyy\-m\-d;@"/>
    <numFmt numFmtId="178" formatCode="0.0000%"/>
    <numFmt numFmtId="179" formatCode="0.000%"/>
    <numFmt numFmtId="180" formatCode="0.000000000000000000%"/>
    <numFmt numFmtId="181" formatCode="0.0000000000000000%"/>
  </numFmts>
  <fonts count="1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宋体"/>
      <family val="3"/>
      <charset val="134"/>
    </font>
    <font>
      <b/>
      <sz val="12"/>
      <color theme="1"/>
      <name val="Arial"/>
      <family val="2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Arial"/>
      <family val="3"/>
      <charset val="134"/>
    </font>
    <font>
      <b/>
      <sz val="10"/>
      <color theme="1"/>
      <name val="微软雅黑"/>
      <family val="2"/>
      <charset val="134"/>
    </font>
    <font>
      <b/>
      <sz val="10"/>
      <color theme="1"/>
      <name val="微软雅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3" applyFont="1">
      <alignment vertical="center"/>
    </xf>
    <xf numFmtId="180" fontId="6" fillId="0" borderId="0" xfId="0" applyNumberFormat="1" applyFont="1"/>
    <xf numFmtId="43" fontId="7" fillId="0" borderId="0" xfId="0" applyNumberFormat="1" applyFont="1"/>
    <xf numFmtId="181" fontId="6" fillId="0" borderId="0" xfId="0" applyNumberFormat="1" applyFont="1"/>
    <xf numFmtId="43" fontId="7" fillId="2" borderId="1" xfId="0" applyNumberFormat="1" applyFont="1" applyFill="1" applyBorder="1"/>
    <xf numFmtId="0" fontId="7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176" fontId="6" fillId="0" borderId="1" xfId="3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0" fontId="6" fillId="0" borderId="1" xfId="3" applyNumberFormat="1" applyFont="1" applyBorder="1" applyAlignment="1">
      <alignment horizontal="center" vertical="center"/>
    </xf>
    <xf numFmtId="176" fontId="6" fillId="0" borderId="1" xfId="3" applyNumberFormat="1" applyFont="1" applyBorder="1">
      <alignment vertical="center"/>
    </xf>
    <xf numFmtId="178" fontId="6" fillId="0" borderId="1" xfId="3" applyNumberFormat="1" applyFont="1" applyBorder="1" applyAlignment="1">
      <alignment horizontal="center" vertical="center"/>
    </xf>
    <xf numFmtId="43" fontId="7" fillId="0" borderId="1" xfId="1" applyFont="1" applyFill="1" applyBorder="1">
      <alignment vertical="center"/>
    </xf>
    <xf numFmtId="9" fontId="7" fillId="0" borderId="1" xfId="3" applyNumberFormat="1" applyFont="1" applyBorder="1" applyAlignment="1">
      <alignment horizontal="center" vertical="center"/>
    </xf>
    <xf numFmtId="178" fontId="7" fillId="0" borderId="1" xfId="3" applyNumberFormat="1" applyFont="1" applyBorder="1" applyAlignment="1">
      <alignment horizontal="center" vertical="center"/>
    </xf>
    <xf numFmtId="9" fontId="6" fillId="0" borderId="1" xfId="3" applyNumberFormat="1" applyFont="1" applyBorder="1" applyAlignment="1">
      <alignment horizontal="center" vertical="center"/>
    </xf>
    <xf numFmtId="43" fontId="6" fillId="0" borderId="1" xfId="1" applyFont="1" applyFill="1" applyBorder="1">
      <alignment vertical="center"/>
    </xf>
    <xf numFmtId="179" fontId="6" fillId="0" borderId="1" xfId="3" applyNumberFormat="1" applyFont="1" applyBorder="1" applyAlignment="1">
      <alignment horizontal="center" vertical="center"/>
    </xf>
    <xf numFmtId="43" fontId="7" fillId="0" borderId="1" xfId="1" applyFont="1" applyFill="1" applyBorder="1" applyAlignment="1">
      <alignment vertical="center"/>
    </xf>
    <xf numFmtId="0" fontId="11" fillId="2" borderId="1" xfId="0" applyFont="1" applyFill="1" applyBorder="1"/>
    <xf numFmtId="178" fontId="6" fillId="2" borderId="1" xfId="0" applyNumberFormat="1" applyFont="1" applyFill="1" applyBorder="1"/>
    <xf numFmtId="178" fontId="6" fillId="0" borderId="1" xfId="4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/>
    </xf>
    <xf numFmtId="176" fontId="7" fillId="0" borderId="1" xfId="3" applyNumberFormat="1" applyFont="1" applyBorder="1" applyAlignment="1">
      <alignment horizontal="center" vertical="center"/>
    </xf>
    <xf numFmtId="177" fontId="7" fillId="0" borderId="1" xfId="3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/>
    </xf>
    <xf numFmtId="176" fontId="7" fillId="0" borderId="1" xfId="3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7" fillId="0" borderId="3" xfId="3" applyNumberFormat="1" applyFont="1" applyBorder="1" applyAlignment="1">
      <alignment horizontal="center" vertical="center"/>
    </xf>
    <xf numFmtId="4" fontId="7" fillId="0" borderId="2" xfId="3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176" fontId="8" fillId="0" borderId="1" xfId="3" applyNumberFormat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wrapText="1"/>
    </xf>
    <xf numFmtId="176" fontId="11" fillId="0" borderId="3" xfId="3" applyNumberFormat="1" applyFont="1" applyBorder="1" applyAlignment="1">
      <alignment horizontal="center" vertical="center"/>
    </xf>
    <xf numFmtId="176" fontId="11" fillId="0" borderId="4" xfId="3" applyNumberFormat="1" applyFont="1" applyBorder="1" applyAlignment="1">
      <alignment horizontal="center" vertical="center"/>
    </xf>
    <xf numFmtId="176" fontId="11" fillId="0" borderId="2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4" xfId="3" applyNumberFormat="1" applyFont="1" applyBorder="1" applyAlignment="1">
      <alignment horizontal="center" vertical="center"/>
    </xf>
    <xf numFmtId="176" fontId="6" fillId="0" borderId="2" xfId="3" applyNumberFormat="1" applyFont="1" applyBorder="1" applyAlignment="1">
      <alignment horizontal="center" vertical="center"/>
    </xf>
  </cellXfs>
  <cellStyles count="5">
    <cellStyle name="百分比" xfId="4" builtinId="5"/>
    <cellStyle name="常规" xfId="0" builtinId="0"/>
    <cellStyle name="常规_Sheet1_贷款结算单2" xfId="3" xr:uid="{00000000-0005-0000-0000-000002000000}"/>
    <cellStyle name="常规_Sheet11_1" xfId="2" xr:uid="{00000000-0005-0000-0000-000003000000}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8"/>
  <sheetViews>
    <sheetView tabSelected="1" zoomScale="115" zoomScaleNormal="115" workbookViewId="0">
      <selection activeCell="J10" sqref="J10"/>
    </sheetView>
  </sheetViews>
  <sheetFormatPr defaultColWidth="9" defaultRowHeight="12.45" x14ac:dyDescent="0.3"/>
  <cols>
    <col min="1" max="1" width="9" style="1"/>
    <col min="2" max="2" width="19.53515625" style="1" customWidth="1"/>
    <col min="3" max="3" width="23.07421875" style="1" customWidth="1"/>
    <col min="4" max="4" width="16.61328125" style="1" customWidth="1"/>
    <col min="5" max="5" width="11.4609375" style="1" customWidth="1"/>
    <col min="6" max="6" width="17" style="1" customWidth="1"/>
    <col min="7" max="7" width="6.4609375" style="1" customWidth="1"/>
    <col min="8" max="8" width="17.3046875" style="1" customWidth="1"/>
    <col min="9" max="9" width="21.765625" style="1" customWidth="1"/>
    <col min="10" max="10" width="11.4609375" style="1" customWidth="1"/>
    <col min="11" max="11" width="10.23046875" style="1" customWidth="1"/>
    <col min="12" max="12" width="13.921875" style="1" customWidth="1"/>
    <col min="13" max="16384" width="9" style="1"/>
  </cols>
  <sheetData>
    <row r="2" spans="2:11" ht="18" customHeight="1" x14ac:dyDescent="0.4">
      <c r="B2" s="34" t="s">
        <v>0</v>
      </c>
      <c r="C2" s="35"/>
      <c r="D2" s="35"/>
      <c r="E2" s="35"/>
      <c r="F2" s="35"/>
      <c r="G2" s="35"/>
      <c r="H2" s="35"/>
      <c r="I2" s="35"/>
    </row>
    <row r="4" spans="2:11" s="2" customFormat="1" ht="15.75" customHeight="1" x14ac:dyDescent="0.3">
      <c r="B4" s="41" t="s">
        <v>34</v>
      </c>
      <c r="C4" s="42"/>
      <c r="D4" s="43"/>
      <c r="E4" s="8" t="s">
        <v>15</v>
      </c>
      <c r="F4" s="44">
        <v>800000000</v>
      </c>
      <c r="G4" s="45"/>
      <c r="H4" s="9" t="s">
        <v>16</v>
      </c>
      <c r="I4" s="10" t="s">
        <v>37</v>
      </c>
      <c r="J4" s="3"/>
    </row>
    <row r="5" spans="2:11" s="2" customFormat="1" x14ac:dyDescent="0.3">
      <c r="B5" s="36"/>
      <c r="C5" s="36"/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29" t="s">
        <v>22</v>
      </c>
    </row>
    <row r="6" spans="2:11" x14ac:dyDescent="0.3">
      <c r="B6" s="37" t="s">
        <v>12</v>
      </c>
      <c r="C6" s="11" t="s">
        <v>33</v>
      </c>
      <c r="D6" s="31">
        <v>46295</v>
      </c>
      <c r="E6" s="31">
        <v>46660</v>
      </c>
      <c r="F6" s="12">
        <f>E6-D6</f>
        <v>365</v>
      </c>
      <c r="G6" s="15"/>
      <c r="H6" s="15">
        <v>3.3000000000000002E-2</v>
      </c>
      <c r="I6" s="16">
        <f>ROUND(F4*F6*H6/360,2)</f>
        <v>26766666.670000002</v>
      </c>
    </row>
    <row r="7" spans="2:11" x14ac:dyDescent="0.3">
      <c r="B7" s="38"/>
      <c r="C7" s="13" t="s">
        <v>23</v>
      </c>
      <c r="D7" s="31"/>
      <c r="E7" s="31"/>
      <c r="F7" s="12"/>
      <c r="G7" s="12"/>
      <c r="H7" s="15"/>
      <c r="I7" s="16">
        <f>I6-I8</f>
        <v>25987055.020000003</v>
      </c>
    </row>
    <row r="8" spans="2:11" x14ac:dyDescent="0.3">
      <c r="B8" s="38"/>
      <c r="C8" s="13" t="s">
        <v>24</v>
      </c>
      <c r="D8" s="31"/>
      <c r="E8" s="31"/>
      <c r="F8" s="12"/>
      <c r="G8" s="12"/>
      <c r="H8" s="17">
        <f>H6/1.03*3%</f>
        <v>9.611650485436893E-4</v>
      </c>
      <c r="I8" s="16">
        <f>ROUND(I6/1.03*0.03,2)</f>
        <v>779611.65</v>
      </c>
    </row>
    <row r="9" spans="2:11" x14ac:dyDescent="0.3">
      <c r="B9" s="38"/>
      <c r="C9" s="13" t="s">
        <v>25</v>
      </c>
      <c r="D9" s="39"/>
      <c r="E9" s="39"/>
      <c r="F9" s="39"/>
      <c r="G9" s="39"/>
      <c r="H9" s="39"/>
      <c r="I9" s="14">
        <f>F4</f>
        <v>800000000</v>
      </c>
    </row>
    <row r="10" spans="2:11" x14ac:dyDescent="0.3">
      <c r="B10" s="38"/>
      <c r="C10" s="40" t="s">
        <v>26</v>
      </c>
      <c r="D10" s="40"/>
      <c r="E10" s="40"/>
      <c r="F10" s="40"/>
      <c r="G10" s="40"/>
      <c r="H10" s="40"/>
      <c r="I10" s="18">
        <f>SUM(I6:I6)+I9</f>
        <v>826766666.66999996</v>
      </c>
    </row>
    <row r="11" spans="2:11" x14ac:dyDescent="0.3">
      <c r="B11" s="30" t="s">
        <v>1</v>
      </c>
      <c r="C11" s="32" t="s">
        <v>27</v>
      </c>
      <c r="D11" s="33" t="s">
        <v>28</v>
      </c>
      <c r="E11" s="33"/>
      <c r="F11" s="33"/>
      <c r="G11" s="19">
        <v>0.03</v>
      </c>
      <c r="H11" s="20">
        <f>H8</f>
        <v>9.611650485436893E-4</v>
      </c>
      <c r="I11" s="18">
        <f>I8</f>
        <v>779611.65</v>
      </c>
      <c r="K11" s="4"/>
    </row>
    <row r="12" spans="2:11" ht="14.25" customHeight="1" x14ac:dyDescent="0.3">
      <c r="B12" s="48" t="s">
        <v>2</v>
      </c>
      <c r="C12" s="13" t="s">
        <v>10</v>
      </c>
      <c r="D12" s="39" t="s">
        <v>11</v>
      </c>
      <c r="E12" s="39"/>
      <c r="F12" s="39"/>
      <c r="G12" s="21">
        <v>0.12</v>
      </c>
      <c r="H12" s="17">
        <f>H11*12%</f>
        <v>1.1533980582524272E-4</v>
      </c>
      <c r="I12" s="22">
        <f>ROUND(I11*12%,2)</f>
        <v>93553.4</v>
      </c>
      <c r="K12" s="4"/>
    </row>
    <row r="13" spans="2:11" x14ac:dyDescent="0.3">
      <c r="B13" s="49"/>
      <c r="C13" s="11" t="s">
        <v>8</v>
      </c>
      <c r="D13" s="31">
        <f>D6</f>
        <v>46295</v>
      </c>
      <c r="E13" s="31">
        <f>E6</f>
        <v>46660</v>
      </c>
      <c r="F13" s="12">
        <f>E13-D13</f>
        <v>365</v>
      </c>
      <c r="G13" s="15"/>
      <c r="H13" s="23">
        <v>2E-3</v>
      </c>
      <c r="I13" s="16">
        <f>ROUND(F4*F13*H13/360,2)</f>
        <v>1622222.22</v>
      </c>
    </row>
    <row r="14" spans="2:11" x14ac:dyDescent="0.3">
      <c r="B14" s="50"/>
      <c r="C14" s="11" t="s">
        <v>7</v>
      </c>
      <c r="D14" s="31">
        <f>D6</f>
        <v>46295</v>
      </c>
      <c r="E14" s="31">
        <f>E6</f>
        <v>46660</v>
      </c>
      <c r="F14" s="12">
        <f>E14-D14</f>
        <v>365</v>
      </c>
      <c r="G14" s="15"/>
      <c r="H14" s="23">
        <v>1E-4</v>
      </c>
      <c r="I14" s="16">
        <f>ROUND(F4*F14*H14/360,2)</f>
        <v>81111.11</v>
      </c>
    </row>
    <row r="15" spans="2:11" x14ac:dyDescent="0.3">
      <c r="B15" s="50"/>
      <c r="C15" s="11" t="s">
        <v>35</v>
      </c>
      <c r="D15" s="31">
        <f>D14</f>
        <v>46295</v>
      </c>
      <c r="E15" s="31">
        <f>E14</f>
        <v>46660</v>
      </c>
      <c r="F15" s="12">
        <f>E15-D15</f>
        <v>365</v>
      </c>
      <c r="G15" s="15"/>
      <c r="H15" s="17">
        <v>2E-3</v>
      </c>
      <c r="I15" s="16">
        <f>ROUND(F4*F15*H15/360,2)</f>
        <v>1622222.22</v>
      </c>
    </row>
    <row r="16" spans="2:11" x14ac:dyDescent="0.3">
      <c r="B16" s="50"/>
      <c r="C16" s="11" t="s">
        <v>36</v>
      </c>
      <c r="D16" s="31">
        <f>D15</f>
        <v>46295</v>
      </c>
      <c r="E16" s="31">
        <f>E15</f>
        <v>46660</v>
      </c>
      <c r="F16" s="12">
        <f>E16-D16</f>
        <v>365</v>
      </c>
      <c r="G16" s="15"/>
      <c r="H16" s="23">
        <v>1E-4</v>
      </c>
      <c r="I16" s="16">
        <f>ROUND(F4*F16*H16/360,2)</f>
        <v>81111.11</v>
      </c>
    </row>
    <row r="17" spans="2:11" x14ac:dyDescent="0.3">
      <c r="B17" s="50"/>
      <c r="C17" s="13" t="s">
        <v>29</v>
      </c>
      <c r="D17" s="31"/>
      <c r="E17" s="31"/>
      <c r="F17" s="12"/>
      <c r="G17" s="12"/>
      <c r="H17" s="17"/>
      <c r="I17" s="16"/>
    </row>
    <row r="18" spans="2:11" x14ac:dyDescent="0.3">
      <c r="B18" s="50"/>
      <c r="C18" s="11" t="s">
        <v>6</v>
      </c>
      <c r="D18" s="31"/>
      <c r="E18" s="31"/>
      <c r="F18" s="12"/>
      <c r="G18" s="12"/>
      <c r="H18" s="17"/>
      <c r="I18" s="16"/>
    </row>
    <row r="19" spans="2:11" x14ac:dyDescent="0.3">
      <c r="B19" s="51"/>
      <c r="C19" s="52" t="s">
        <v>3</v>
      </c>
      <c r="D19" s="40"/>
      <c r="E19" s="40"/>
      <c r="F19" s="40"/>
      <c r="G19" s="40"/>
      <c r="H19" s="40"/>
      <c r="I19" s="24">
        <f>SUM(I12:I18)</f>
        <v>3500220.06</v>
      </c>
    </row>
    <row r="20" spans="2:11" ht="14.25" customHeight="1" x14ac:dyDescent="0.3">
      <c r="B20" s="48" t="s">
        <v>31</v>
      </c>
      <c r="C20" s="11" t="s">
        <v>9</v>
      </c>
      <c r="D20" s="31">
        <f>D6</f>
        <v>46295</v>
      </c>
      <c r="E20" s="31">
        <f>E6</f>
        <v>46660</v>
      </c>
      <c r="F20" s="12">
        <f>E20-D20</f>
        <v>365</v>
      </c>
      <c r="G20" s="15"/>
      <c r="H20" s="27">
        <v>0.03</v>
      </c>
      <c r="I20" s="16">
        <f>ROUND(F4*F20*H20/360,2)</f>
        <v>24333333.329999998</v>
      </c>
    </row>
    <row r="21" spans="2:11" ht="12.75" customHeight="1" x14ac:dyDescent="0.3">
      <c r="B21" s="49"/>
      <c r="C21" s="54" t="s">
        <v>5</v>
      </c>
      <c r="D21" s="55"/>
      <c r="E21" s="55"/>
      <c r="F21" s="55"/>
      <c r="G21" s="55"/>
      <c r="H21" s="56"/>
      <c r="I21" s="16">
        <f>SUM(I20:I20)</f>
        <v>24333333.329999998</v>
      </c>
    </row>
    <row r="22" spans="2:11" x14ac:dyDescent="0.3">
      <c r="B22" s="49"/>
      <c r="C22" s="57" t="s">
        <v>25</v>
      </c>
      <c r="D22" s="58"/>
      <c r="E22" s="58"/>
      <c r="F22" s="58"/>
      <c r="G22" s="58"/>
      <c r="H22" s="59"/>
      <c r="I22" s="14">
        <f>F4</f>
        <v>800000000</v>
      </c>
    </row>
    <row r="23" spans="2:11" x14ac:dyDescent="0.3">
      <c r="B23" s="53"/>
      <c r="C23" s="40" t="s">
        <v>30</v>
      </c>
      <c r="D23" s="40"/>
      <c r="E23" s="40"/>
      <c r="F23" s="40"/>
      <c r="G23" s="40"/>
      <c r="H23" s="40"/>
      <c r="I23" s="24">
        <f>SUM(I21:I22)</f>
        <v>824333333.33000004</v>
      </c>
    </row>
    <row r="24" spans="2:11" s="2" customFormat="1" ht="14.6" x14ac:dyDescent="0.45">
      <c r="B24" s="28" t="s">
        <v>32</v>
      </c>
      <c r="C24" s="46" t="s">
        <v>4</v>
      </c>
      <c r="D24" s="47"/>
      <c r="E24" s="47"/>
      <c r="F24" s="47"/>
      <c r="G24" s="47"/>
      <c r="H24" s="47"/>
      <c r="I24" s="7">
        <f>I10-I11-I19-I23</f>
        <v>-1846498.3700000048</v>
      </c>
      <c r="K24" s="5"/>
    </row>
    <row r="27" spans="2:11" ht="12.9" x14ac:dyDescent="0.3">
      <c r="H27" s="25" t="s">
        <v>13</v>
      </c>
      <c r="I27" s="26">
        <v>0.03</v>
      </c>
    </row>
    <row r="28" spans="2:11" ht="12.9" x14ac:dyDescent="0.3">
      <c r="H28" s="25" t="s">
        <v>14</v>
      </c>
      <c r="I28" s="26">
        <f>H20</f>
        <v>0.03</v>
      </c>
      <c r="K28" s="6"/>
    </row>
  </sheetData>
  <mergeCells count="16">
    <mergeCell ref="C24:H24"/>
    <mergeCell ref="B12:B19"/>
    <mergeCell ref="D12:F12"/>
    <mergeCell ref="C19:H19"/>
    <mergeCell ref="C23:H23"/>
    <mergeCell ref="B20:B23"/>
    <mergeCell ref="C21:H21"/>
    <mergeCell ref="C22:H22"/>
    <mergeCell ref="D11:F11"/>
    <mergeCell ref="B2:I2"/>
    <mergeCell ref="B5:C5"/>
    <mergeCell ref="B6:B10"/>
    <mergeCell ref="D9:H9"/>
    <mergeCell ref="C10:H10"/>
    <mergeCell ref="B4:D4"/>
    <mergeCell ref="F4:G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收支预算表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0d8aec9d</vt:lpwstr>
  </property>
</Properties>
</file>